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4040" yWindow="90" windowWidth="13995" windowHeight="8520"/>
  </bookViews>
  <sheets>
    <sheet name="簡易討伐数計算_Ver101" sheetId="1" r:id="rId1"/>
  </sheets>
  <calcPr calcId="145621"/>
</workbook>
</file>

<file path=xl/calcChain.xml><?xml version="1.0" encoding="utf-8"?>
<calcChain xmlns="http://schemas.openxmlformats.org/spreadsheetml/2006/main">
  <c r="E5" i="1" l="1"/>
  <c r="P12" i="1" l="1"/>
  <c r="P10" i="1"/>
  <c r="P8" i="1"/>
  <c r="M16" i="1"/>
  <c r="M14" i="1"/>
  <c r="M12" i="1"/>
  <c r="M10" i="1"/>
  <c r="M8" i="1"/>
  <c r="M9" i="1" s="1"/>
  <c r="M13" i="1" l="1"/>
  <c r="P11" i="1"/>
  <c r="M15" i="1"/>
  <c r="P13" i="1"/>
  <c r="M17" i="1"/>
  <c r="M11" i="1"/>
  <c r="P9" i="1"/>
  <c r="S16" i="1"/>
  <c r="S14" i="1"/>
  <c r="S12" i="1"/>
  <c r="S10" i="1"/>
  <c r="J16" i="1"/>
  <c r="Q16" i="1" s="1"/>
  <c r="J14" i="1"/>
  <c r="J15" i="1" s="1"/>
  <c r="Q15" i="1" s="1"/>
  <c r="J12" i="1"/>
  <c r="J13" i="1" s="1"/>
  <c r="Q13" i="1" s="1"/>
  <c r="J10" i="1"/>
  <c r="Q10" i="1" s="1"/>
  <c r="J8" i="1"/>
  <c r="S8" i="1"/>
  <c r="R10" i="1" l="1"/>
  <c r="E10" i="1" s="1"/>
  <c r="T10" i="1" s="1"/>
  <c r="R13" i="1"/>
  <c r="E13" i="1" s="1"/>
  <c r="T13" i="1" s="1"/>
  <c r="R15" i="1"/>
  <c r="E15" i="1" s="1"/>
  <c r="T15" i="1" s="1"/>
  <c r="R16" i="1"/>
  <c r="E16" i="1" s="1"/>
  <c r="T16" i="1" s="1"/>
  <c r="J17" i="1"/>
  <c r="Q17" i="1" s="1"/>
  <c r="J9" i="1"/>
  <c r="Q9" i="1" s="1"/>
  <c r="Q8" i="1"/>
  <c r="Q14" i="1"/>
  <c r="J11" i="1"/>
  <c r="Q11" i="1" s="1"/>
  <c r="Q12" i="1"/>
  <c r="R14" i="1" l="1"/>
  <c r="E14" i="1" s="1"/>
  <c r="T14" i="1" s="1"/>
  <c r="R8" i="1"/>
  <c r="R11" i="1"/>
  <c r="E11" i="1" s="1"/>
  <c r="T11" i="1" s="1"/>
  <c r="R17" i="1"/>
  <c r="E17" i="1" s="1"/>
  <c r="T17" i="1" s="1"/>
  <c r="R12" i="1"/>
  <c r="E12" i="1" s="1"/>
  <c r="T12" i="1" s="1"/>
  <c r="R9" i="1"/>
  <c r="E9" i="1" s="1"/>
  <c r="T9" i="1" s="1"/>
  <c r="E8" i="1" l="1"/>
  <c r="T8" i="1" s="1"/>
</calcChain>
</file>

<file path=xl/sharedStrings.xml><?xml version="1.0" encoding="utf-8"?>
<sst xmlns="http://schemas.openxmlformats.org/spreadsheetml/2006/main" count="48" uniqueCount="31">
  <si>
    <t>平均ダメージ</t>
    <rPh sb="0" eb="2">
      <t>ヘイキン</t>
    </rPh>
    <phoneticPr fontId="2"/>
  </si>
  <si>
    <t>決戦</t>
    <rPh sb="0" eb="2">
      <t>ケッセン</t>
    </rPh>
    <phoneticPr fontId="2"/>
  </si>
  <si>
    <t>超弩級</t>
    <rPh sb="0" eb="3">
      <t>チョウドキュウ</t>
    </rPh>
    <phoneticPr fontId="2"/>
  </si>
  <si>
    <t>超級</t>
    <rPh sb="0" eb="2">
      <t>チョウキュウ</t>
    </rPh>
    <phoneticPr fontId="2"/>
  </si>
  <si>
    <t>上級</t>
    <rPh sb="0" eb="2">
      <t>ジョウキュウ</t>
    </rPh>
    <phoneticPr fontId="2"/>
  </si>
  <si>
    <t>中級</t>
    <rPh sb="0" eb="2">
      <t>チュウキュウ</t>
    </rPh>
    <phoneticPr fontId="2"/>
  </si>
  <si>
    <t>単位：万</t>
    <rPh sb="0" eb="2">
      <t>タンイ</t>
    </rPh>
    <rPh sb="3" eb="4">
      <t>マン</t>
    </rPh>
    <phoneticPr fontId="2"/>
  </si>
  <si>
    <t>通常攻撃</t>
    <rPh sb="0" eb="2">
      <t>ツウジョウ</t>
    </rPh>
    <rPh sb="2" eb="4">
      <t>コウゲキ</t>
    </rPh>
    <phoneticPr fontId="2"/>
  </si>
  <si>
    <t>全力攻撃</t>
    <rPh sb="0" eb="2">
      <t>ゼンリョク</t>
    </rPh>
    <rPh sb="2" eb="4">
      <t>コウゲキ</t>
    </rPh>
    <phoneticPr fontId="2"/>
  </si>
  <si>
    <t>成功
報酬</t>
    <rPh sb="0" eb="2">
      <t>セイコウ</t>
    </rPh>
    <rPh sb="3" eb="5">
      <t>ホウシュウ</t>
    </rPh>
    <phoneticPr fontId="2"/>
  </si>
  <si>
    <t>スコア
倍率(%)</t>
    <rPh sb="4" eb="6">
      <t>バイリツ</t>
    </rPh>
    <phoneticPr fontId="2"/>
  </si>
  <si>
    <t>救援
スコア
倍率(%)</t>
    <rPh sb="0" eb="2">
      <t>キュウエン</t>
    </rPh>
    <rPh sb="7" eb="9">
      <t>バイリツ</t>
    </rPh>
    <phoneticPr fontId="2"/>
  </si>
  <si>
    <t>救援
報酬</t>
    <rPh sb="0" eb="2">
      <t>キュウエン</t>
    </rPh>
    <rPh sb="3" eb="5">
      <t>ホウシュウ</t>
    </rPh>
    <phoneticPr fontId="2"/>
  </si>
  <si>
    <t>救援頻度</t>
    <rPh sb="0" eb="2">
      <t>キュウエン</t>
    </rPh>
    <rPh sb="2" eb="4">
      <t>ヒンド</t>
    </rPh>
    <phoneticPr fontId="2"/>
  </si>
  <si>
    <t>救援数/1放流</t>
    <rPh sb="0" eb="2">
      <t>キュウエン</t>
    </rPh>
    <rPh sb="2" eb="3">
      <t>スウ</t>
    </rPh>
    <rPh sb="5" eb="7">
      <t>ホウリュウ</t>
    </rPh>
    <phoneticPr fontId="2"/>
  </si>
  <si>
    <t>総救援
回数</t>
    <rPh sb="0" eb="1">
      <t>ソウ</t>
    </rPh>
    <rPh sb="1" eb="3">
      <t>キュウエン</t>
    </rPh>
    <rPh sb="4" eb="6">
      <t>カイスウ</t>
    </rPh>
    <phoneticPr fontId="2"/>
  </si>
  <si>
    <t>ダメージ
報酬</t>
    <rPh sb="5" eb="7">
      <t>ホウシュウ</t>
    </rPh>
    <phoneticPr fontId="2"/>
  </si>
  <si>
    <t>討伐
報酬
計</t>
    <rPh sb="0" eb="2">
      <t>トウバツ</t>
    </rPh>
    <rPh sb="3" eb="5">
      <t>ホウシュウ</t>
    </rPh>
    <rPh sb="6" eb="7">
      <t>ケイ</t>
    </rPh>
    <phoneticPr fontId="2"/>
  </si>
  <si>
    <t>通常オブリ</t>
    <rPh sb="0" eb="2">
      <t>ツウジョウ</t>
    </rPh>
    <phoneticPr fontId="2"/>
  </si>
  <si>
    <t>SPオブリ</t>
    <phoneticPr fontId="2"/>
  </si>
  <si>
    <t>出現率</t>
    <rPh sb="0" eb="3">
      <t>シュツゲンリツ</t>
    </rPh>
    <phoneticPr fontId="2"/>
  </si>
  <si>
    <t>特異妖魔</t>
    <rPh sb="0" eb="2">
      <t>トクイ</t>
    </rPh>
    <rPh sb="2" eb="4">
      <t>ヨウマ</t>
    </rPh>
    <phoneticPr fontId="2"/>
  </si>
  <si>
    <t xml:space="preserve">
必要
討伐数
(目安)</t>
    <rPh sb="1" eb="3">
      <t>ヒツヨウ</t>
    </rPh>
    <rPh sb="4" eb="7">
      <t>トウバツスウ</t>
    </rPh>
    <rPh sb="9" eb="11">
      <t>メヤス</t>
    </rPh>
    <phoneticPr fontId="2"/>
  </si>
  <si>
    <t>SP/特異
含報酬
計</t>
    <rPh sb="3" eb="5">
      <t>トクイ</t>
    </rPh>
    <rPh sb="6" eb="7">
      <t>フク</t>
    </rPh>
    <rPh sb="7" eb="9">
      <t>ホウシュウ</t>
    </rPh>
    <rPh sb="10" eb="11">
      <t>ケイ</t>
    </rPh>
    <phoneticPr fontId="2"/>
  </si>
  <si>
    <r>
      <rPr>
        <b/>
        <sz val="11"/>
        <color rgb="FFFF0000"/>
        <rFont val="ＭＳ ゴシック"/>
        <family val="3"/>
        <charset val="128"/>
      </rPr>
      <t>このワークシートはあくまで討伐数の目安を算出するものです。下記を了承の上お使いください。</t>
    </r>
    <r>
      <rPr>
        <sz val="11"/>
        <color theme="1"/>
        <rFont val="ＭＳ ゴシック"/>
        <family val="3"/>
        <charset val="128"/>
      </rPr>
      <t xml:space="preserve">
1.救援頻度は自分が1体放流する毎に何回くらい救援しているかを入力してください。
2.各ミッションとも、</t>
    </r>
    <r>
      <rPr>
        <sz val="11"/>
        <color rgb="FFFF0000"/>
        <rFont val="ＭＳ ゴシック"/>
        <family val="3"/>
        <charset val="128"/>
      </rPr>
      <t>カンスト状態(超級ならLv99)のスコア倍率/成功報酬</t>
    </r>
    <r>
      <rPr>
        <sz val="11"/>
        <color theme="1"/>
        <rFont val="ＭＳ ゴシック"/>
        <family val="3"/>
        <charset val="128"/>
      </rPr>
      <t>で算出しています。討伐数が少ない場合は誤差が大きくなります。
3.SPオブリの成功報酬は1000と2000の2通りがありますが、出現率を各50%と仮定しています。
4.他の隊長さんが放流した特異妖魔への救援報酬は考慮していません。
5.救援報酬は自分と同じミッションに対する救援時の報酬で計算しています。</t>
    </r>
    <rPh sb="13" eb="15">
      <t>トウバツ</t>
    </rPh>
    <rPh sb="15" eb="16">
      <t>スウ</t>
    </rPh>
    <rPh sb="17" eb="19">
      <t>メヤス</t>
    </rPh>
    <rPh sb="20" eb="22">
      <t>サンシュツ</t>
    </rPh>
    <rPh sb="29" eb="31">
      <t>カキ</t>
    </rPh>
    <rPh sb="47" eb="49">
      <t>キュウエン</t>
    </rPh>
    <rPh sb="49" eb="51">
      <t>ヒンド</t>
    </rPh>
    <rPh sb="52" eb="54">
      <t>ジブン</t>
    </rPh>
    <rPh sb="56" eb="57">
      <t>タイ</t>
    </rPh>
    <rPh sb="57" eb="59">
      <t>ホウリュウ</t>
    </rPh>
    <rPh sb="61" eb="62">
      <t>ゴト</t>
    </rPh>
    <rPh sb="63" eb="65">
      <t>ナンカイ</t>
    </rPh>
    <rPh sb="68" eb="70">
      <t>キュウエン</t>
    </rPh>
    <rPh sb="76" eb="78">
      <t>ニュウリョク</t>
    </rPh>
    <rPh sb="88" eb="89">
      <t>カク</t>
    </rPh>
    <rPh sb="101" eb="103">
      <t>ジョウタイ</t>
    </rPh>
    <rPh sb="104" eb="106">
      <t>チョウキュウ</t>
    </rPh>
    <rPh sb="125" eb="127">
      <t>サンシュツ</t>
    </rPh>
    <rPh sb="133" eb="135">
      <t>トウバツ</t>
    </rPh>
    <rPh sb="135" eb="136">
      <t>スウ</t>
    </rPh>
    <rPh sb="137" eb="138">
      <t>スク</t>
    </rPh>
    <rPh sb="140" eb="142">
      <t>バアイ</t>
    </rPh>
    <rPh sb="143" eb="145">
      <t>ゴサ</t>
    </rPh>
    <rPh sb="146" eb="147">
      <t>オオ</t>
    </rPh>
    <rPh sb="163" eb="165">
      <t>セイコウ</t>
    </rPh>
    <rPh sb="165" eb="167">
      <t>ホウシュウ</t>
    </rPh>
    <rPh sb="179" eb="180">
      <t>トオ</t>
    </rPh>
    <rPh sb="188" eb="191">
      <t>シュツゲンリツ</t>
    </rPh>
    <rPh sb="192" eb="193">
      <t>カク</t>
    </rPh>
    <rPh sb="197" eb="199">
      <t>カテイ</t>
    </rPh>
    <rPh sb="208" eb="209">
      <t>ホカ</t>
    </rPh>
    <rPh sb="210" eb="212">
      <t>タイチョウ</t>
    </rPh>
    <rPh sb="215" eb="217">
      <t>ホウリュウ</t>
    </rPh>
    <rPh sb="219" eb="221">
      <t>トクイ</t>
    </rPh>
    <rPh sb="221" eb="223">
      <t>ヨウマ</t>
    </rPh>
    <rPh sb="225" eb="227">
      <t>キュウエン</t>
    </rPh>
    <rPh sb="227" eb="229">
      <t>ホウシュウ</t>
    </rPh>
    <rPh sb="230" eb="232">
      <t>コウリョ</t>
    </rPh>
    <rPh sb="242" eb="244">
      <t>キュウエン</t>
    </rPh>
    <rPh sb="244" eb="246">
      <t>ホウシュウ</t>
    </rPh>
    <rPh sb="247" eb="249">
      <t>ジブン</t>
    </rPh>
    <rPh sb="250" eb="251">
      <t>オナ</t>
    </rPh>
    <rPh sb="258" eb="259">
      <t>タイ</t>
    </rPh>
    <rPh sb="261" eb="263">
      <t>キュウエン</t>
    </rPh>
    <rPh sb="263" eb="264">
      <t>ジ</t>
    </rPh>
    <rPh sb="265" eb="267">
      <t>ホウシュウ</t>
    </rPh>
    <rPh sb="268" eb="270">
      <t>ケイサン</t>
    </rPh>
    <phoneticPr fontId="2"/>
  </si>
  <si>
    <t>目標
スコア</t>
    <rPh sb="0" eb="2">
      <t>モクヒョウ</t>
    </rPh>
    <phoneticPr fontId="2"/>
  </si>
  <si>
    <t>バフ込</t>
    <rPh sb="2" eb="3">
      <t>コ</t>
    </rPh>
    <phoneticPr fontId="2"/>
  </si>
  <si>
    <t>バフ無</t>
    <rPh sb="2" eb="3">
      <t>ナ</t>
    </rPh>
    <phoneticPr fontId="2"/>
  </si>
  <si>
    <t>特効バフ倍率</t>
    <rPh sb="0" eb="2">
      <t>トッコウ</t>
    </rPh>
    <rPh sb="4" eb="6">
      <t>バイリツ</t>
    </rPh>
    <phoneticPr fontId="2"/>
  </si>
  <si>
    <t>【履歴】
Ver1.00：2021/11/14 シート保護を解除(Androidで編集できないことへの対応)
Ver1.01：2021/11/23 特効バフ倍率を追加</t>
    <rPh sb="1" eb="3">
      <t>リレキ</t>
    </rPh>
    <rPh sb="74" eb="76">
      <t>トッコウ</t>
    </rPh>
    <rPh sb="78" eb="80">
      <t>バイリツ</t>
    </rPh>
    <rPh sb="81" eb="83">
      <t>ツイカ</t>
    </rPh>
    <phoneticPr fontId="2"/>
  </si>
  <si>
    <t>Ver1.01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</si>
</sst>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sz val="11"/>
      <color theme="0"/>
      <name val="ＭＳ ゴシック"/>
      <family val="3"/>
      <charset val="128"/>
    </font>
    <font>
      <sz val="11"/>
      <color rgb="FFFF0000"/>
      <name val="ＭＳ ゴシック"/>
      <family val="3"/>
      <charset val="128"/>
    </font>
    <font>
      <b/>
      <sz val="11"/>
      <color rgb="FFFF0000"/>
      <name val="ＭＳ 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4.9989318521683403E-2"/>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top style="thin">
        <color indexed="64"/>
      </top>
      <bottom style="thin">
        <color auto="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auto="1"/>
      </left>
      <right style="hair">
        <color auto="1"/>
      </right>
      <top style="hair">
        <color auto="1"/>
      </top>
      <bottom style="hair">
        <color auto="1"/>
      </bottom>
      <diagonal style="hair">
        <color auto="1"/>
      </diagonal>
    </border>
    <border diagonalUp="1">
      <left style="hair">
        <color auto="1"/>
      </left>
      <right style="thin">
        <color auto="1"/>
      </right>
      <top style="hair">
        <color auto="1"/>
      </top>
      <bottom style="hair">
        <color auto="1"/>
      </bottom>
      <diagonal style="hair">
        <color auto="1"/>
      </diagonal>
    </border>
    <border diagonalUp="1">
      <left style="thin">
        <color auto="1"/>
      </left>
      <right style="hair">
        <color auto="1"/>
      </right>
      <top style="hair">
        <color auto="1"/>
      </top>
      <bottom style="thin">
        <color auto="1"/>
      </bottom>
      <diagonal style="hair">
        <color auto="1"/>
      </diagonal>
    </border>
    <border>
      <left style="hair">
        <color auto="1"/>
      </left>
      <right style="thin">
        <color auto="1"/>
      </right>
      <top style="thin">
        <color auto="1"/>
      </top>
      <bottom style="thin">
        <color auto="1"/>
      </bottom>
      <diagonal/>
    </border>
    <border diagonalUp="1">
      <left style="hair">
        <color auto="1"/>
      </left>
      <right style="hair">
        <color auto="1"/>
      </right>
      <top style="hair">
        <color auto="1"/>
      </top>
      <bottom style="hair">
        <color auto="1"/>
      </bottom>
      <diagonal style="hair">
        <color auto="1"/>
      </diagonal>
    </border>
    <border diagonalUp="1">
      <left style="hair">
        <color auto="1"/>
      </left>
      <right style="hair">
        <color auto="1"/>
      </right>
      <top style="hair">
        <color auto="1"/>
      </top>
      <bottom style="thin">
        <color auto="1"/>
      </bottom>
      <diagonal style="hair">
        <color auto="1"/>
      </diagonal>
    </border>
    <border>
      <left style="hair">
        <color auto="1"/>
      </left>
      <right style="hair">
        <color auto="1"/>
      </right>
      <top style="thin">
        <color auto="1"/>
      </top>
      <bottom/>
      <diagonal/>
    </border>
    <border>
      <left style="thin">
        <color auto="1"/>
      </left>
      <right/>
      <top style="thin">
        <color auto="1"/>
      </top>
      <bottom style="thin">
        <color auto="1"/>
      </bottom>
      <diagonal/>
    </border>
    <border>
      <left style="hair">
        <color auto="1"/>
      </left>
      <right style="thin">
        <color auto="1"/>
      </right>
      <top/>
      <bottom style="hair">
        <color auto="1"/>
      </bottom>
      <diagonal/>
    </border>
    <border>
      <left style="medium">
        <color auto="1"/>
      </left>
      <right style="medium">
        <color auto="1"/>
      </right>
      <top style="medium">
        <color auto="1"/>
      </top>
      <bottom style="medium">
        <color auto="1"/>
      </bottom>
      <diagonal/>
    </border>
    <border diagonalUp="1">
      <left style="hair">
        <color auto="1"/>
      </left>
      <right style="thin">
        <color auto="1"/>
      </right>
      <top style="hair">
        <color auto="1"/>
      </top>
      <bottom style="thin">
        <color auto="1"/>
      </bottom>
      <diagonal style="hair">
        <color auto="1"/>
      </diagonal>
    </border>
    <border>
      <left/>
      <right style="hair">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14" fontId="3" fillId="0" borderId="0" xfId="0" applyNumberFormat="1" applyFont="1">
      <alignment vertical="center"/>
    </xf>
    <xf numFmtId="38" fontId="3" fillId="0" borderId="5" xfId="1" applyFont="1" applyBorder="1">
      <alignment vertical="center"/>
    </xf>
    <xf numFmtId="38" fontId="3" fillId="0" borderId="9" xfId="1" applyFont="1" applyBorder="1">
      <alignment vertical="center"/>
    </xf>
    <xf numFmtId="38" fontId="3" fillId="0" borderId="15" xfId="0" applyNumberFormat="1" applyFont="1" applyBorder="1">
      <alignment vertical="center"/>
    </xf>
    <xf numFmtId="38" fontId="3" fillId="0" borderId="16" xfId="0" applyNumberFormat="1" applyFont="1" applyBorder="1">
      <alignment vertical="center"/>
    </xf>
    <xf numFmtId="0" fontId="5" fillId="0" borderId="0" xfId="0" applyFont="1" applyFill="1" applyAlignment="1">
      <alignment vertical="center"/>
    </xf>
    <xf numFmtId="2" fontId="3" fillId="0" borderId="31" xfId="0" applyNumberFormat="1" applyFont="1" applyBorder="1" applyAlignment="1">
      <alignment vertical="center"/>
    </xf>
    <xf numFmtId="2" fontId="3" fillId="0" borderId="33" xfId="0" applyNumberFormat="1" applyFont="1" applyBorder="1" applyAlignment="1">
      <alignment vertical="center"/>
    </xf>
    <xf numFmtId="176" fontId="3" fillId="0" borderId="34" xfId="2" applyNumberFormat="1" applyFont="1" applyBorder="1" applyAlignment="1">
      <alignment vertical="center"/>
    </xf>
    <xf numFmtId="38" fontId="3" fillId="0" borderId="35" xfId="1" applyFont="1" applyBorder="1" applyAlignment="1">
      <alignment vertical="center"/>
    </xf>
    <xf numFmtId="38" fontId="3" fillId="0" borderId="32" xfId="1" applyFont="1" applyBorder="1">
      <alignment vertical="center"/>
    </xf>
    <xf numFmtId="38" fontId="3" fillId="0" borderId="36" xfId="1" applyFont="1" applyBorder="1" applyAlignment="1">
      <alignment vertical="center"/>
    </xf>
    <xf numFmtId="0" fontId="3" fillId="8" borderId="2" xfId="0" applyFont="1" applyFill="1" applyBorder="1" applyAlignment="1">
      <alignment horizontal="center" vertical="center"/>
    </xf>
    <xf numFmtId="38" fontId="3" fillId="8" borderId="3" xfId="1" applyFont="1" applyFill="1" applyBorder="1">
      <alignment vertical="center"/>
    </xf>
    <xf numFmtId="0" fontId="3" fillId="8" borderId="4" xfId="0" applyFont="1" applyFill="1" applyBorder="1" applyAlignment="1">
      <alignment horizontal="center" vertical="center"/>
    </xf>
    <xf numFmtId="38" fontId="3" fillId="8" borderId="5" xfId="1" applyFont="1" applyFill="1" applyBorder="1">
      <alignment vertical="center"/>
    </xf>
    <xf numFmtId="38" fontId="3" fillId="0" borderId="0" xfId="0" applyNumberFormat="1" applyFont="1">
      <alignment vertical="center"/>
    </xf>
    <xf numFmtId="0" fontId="3" fillId="2" borderId="38" xfId="0" applyFont="1" applyFill="1" applyBorder="1" applyAlignment="1">
      <alignment horizontal="center" vertical="center"/>
    </xf>
    <xf numFmtId="0" fontId="3" fillId="4" borderId="38" xfId="0" applyFont="1" applyFill="1" applyBorder="1" applyAlignment="1">
      <alignment horizontal="center" vertical="center"/>
    </xf>
    <xf numFmtId="0" fontId="3" fillId="5" borderId="38" xfId="0" applyFont="1" applyFill="1" applyBorder="1" applyAlignment="1">
      <alignment horizontal="center" vertical="center"/>
    </xf>
    <xf numFmtId="38" fontId="3" fillId="8" borderId="39" xfId="1" applyFont="1" applyFill="1" applyBorder="1">
      <alignment vertical="center"/>
    </xf>
    <xf numFmtId="38" fontId="3" fillId="6" borderId="40" xfId="1" applyFont="1" applyFill="1" applyBorder="1">
      <alignment vertical="center"/>
    </xf>
    <xf numFmtId="38" fontId="3" fillId="3" borderId="40" xfId="1" applyFont="1" applyFill="1" applyBorder="1">
      <alignment vertical="center"/>
    </xf>
    <xf numFmtId="38" fontId="3" fillId="0" borderId="41" xfId="1" applyFont="1" applyBorder="1">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2" borderId="29" xfId="0" applyFont="1" applyFill="1" applyBorder="1" applyAlignment="1">
      <alignment horizontal="center" vertical="center"/>
    </xf>
    <xf numFmtId="38" fontId="3" fillId="7" borderId="43" xfId="1" applyFont="1" applyFill="1" applyBorder="1">
      <alignment vertical="center"/>
    </xf>
    <xf numFmtId="38" fontId="3" fillId="2" borderId="45" xfId="1" applyFont="1" applyFill="1" applyBorder="1">
      <alignment vertical="center"/>
    </xf>
    <xf numFmtId="0" fontId="3" fillId="2" borderId="11" xfId="0" applyFont="1" applyFill="1" applyBorder="1" applyAlignment="1">
      <alignment horizontal="center" vertical="center"/>
    </xf>
    <xf numFmtId="40" fontId="3" fillId="6" borderId="40" xfId="1" applyNumberFormat="1" applyFont="1" applyFill="1" applyBorder="1">
      <alignment vertical="center"/>
    </xf>
    <xf numFmtId="0" fontId="3" fillId="0" borderId="0" xfId="0" applyFont="1" applyBorder="1" applyAlignment="1">
      <alignment horizontal="center" vertical="center"/>
    </xf>
    <xf numFmtId="38" fontId="3" fillId="0" borderId="0" xfId="1" applyFont="1" applyBorder="1" applyAlignment="1">
      <alignment horizontal="center" vertical="center"/>
    </xf>
    <xf numFmtId="38" fontId="3" fillId="0" borderId="0" xfId="1" applyFont="1" applyBorder="1">
      <alignment vertical="center"/>
    </xf>
    <xf numFmtId="2" fontId="3" fillId="0" borderId="0" xfId="0" applyNumberFormat="1" applyFont="1" applyBorder="1" applyAlignment="1">
      <alignment horizontal="center" vertical="center"/>
    </xf>
    <xf numFmtId="2" fontId="3" fillId="0" borderId="0" xfId="0" applyNumberFormat="1" applyFont="1" applyBorder="1" applyAlignment="1">
      <alignment vertical="center"/>
    </xf>
    <xf numFmtId="38" fontId="3" fillId="0" borderId="0" xfId="1" applyFont="1" applyBorder="1" applyAlignment="1">
      <alignment vertical="center"/>
    </xf>
    <xf numFmtId="38" fontId="3" fillId="0" borderId="0" xfId="0" applyNumberFormat="1" applyFont="1" applyBorder="1">
      <alignment vertical="center"/>
    </xf>
    <xf numFmtId="38" fontId="3" fillId="0" borderId="0" xfId="1" applyFont="1" applyBorder="1" applyAlignment="1">
      <alignment horizontal="right" vertical="center"/>
    </xf>
    <xf numFmtId="0" fontId="3" fillId="0" borderId="0" xfId="0" applyFont="1" applyFill="1" applyBorder="1" applyAlignment="1">
      <alignment horizontal="center" vertical="center"/>
    </xf>
    <xf numFmtId="38" fontId="3" fillId="0" borderId="0" xfId="1" applyFont="1" applyFill="1" applyBorder="1">
      <alignment vertical="center"/>
    </xf>
    <xf numFmtId="0" fontId="3" fillId="2" borderId="3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4" fillId="8" borderId="11" xfId="0" applyFont="1" applyFill="1" applyBorder="1" applyAlignment="1">
      <alignment horizontal="center" vertical="center"/>
    </xf>
    <xf numFmtId="0" fontId="4" fillId="8"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38" fontId="3" fillId="0" borderId="8" xfId="1" applyFont="1" applyBorder="1" applyAlignment="1">
      <alignment horizontal="center" vertical="center"/>
    </xf>
    <xf numFmtId="38" fontId="3" fillId="0" borderId="8" xfId="1" applyFont="1" applyBorder="1" applyAlignment="1">
      <alignment horizontal="right" vertical="center"/>
    </xf>
    <xf numFmtId="38" fontId="3" fillId="0" borderId="10" xfId="1" applyFont="1" applyBorder="1" applyAlignment="1">
      <alignment horizontal="righ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38" fontId="3" fillId="0" borderId="10" xfId="1" applyFont="1" applyBorder="1" applyAlignment="1">
      <alignment horizontal="center" vertical="center"/>
    </xf>
    <xf numFmtId="0" fontId="3" fillId="0" borderId="3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8"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0" borderId="2" xfId="0" applyFont="1" applyBorder="1" applyAlignment="1">
      <alignment horizontal="center" vertical="center" wrapText="1"/>
    </xf>
    <xf numFmtId="2" fontId="3" fillId="0" borderId="7" xfId="0" applyNumberFormat="1"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2" fontId="3" fillId="0" borderId="22" xfId="0" applyNumberFormat="1" applyFont="1" applyBorder="1" applyAlignment="1">
      <alignment horizontal="center" vertical="center"/>
    </xf>
    <xf numFmtId="2" fontId="3" fillId="0" borderId="25" xfId="0" applyNumberFormat="1" applyFont="1" applyBorder="1" applyAlignment="1">
      <alignment horizontal="center" vertical="center"/>
    </xf>
    <xf numFmtId="2" fontId="3" fillId="0" borderId="23" xfId="0" applyNumberFormat="1" applyFont="1" applyBorder="1" applyAlignment="1">
      <alignment horizontal="center" vertical="center"/>
    </xf>
    <xf numFmtId="38" fontId="3" fillId="0" borderId="18" xfId="1" applyFont="1" applyBorder="1" applyAlignment="1">
      <alignment horizontal="center" vertical="center"/>
    </xf>
    <xf numFmtId="38" fontId="3" fillId="0" borderId="21" xfId="1" applyFont="1" applyBorder="1" applyAlignment="1">
      <alignment horizontal="center" vertical="center"/>
    </xf>
    <xf numFmtId="38" fontId="3" fillId="0" borderId="20" xfId="1"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applyAlignment="1">
      <alignment horizontal="center" vertical="center"/>
    </xf>
    <xf numFmtId="0" fontId="3" fillId="0" borderId="38" xfId="0" applyFont="1" applyBorder="1" applyAlignment="1">
      <alignment horizontal="center" vertical="center"/>
    </xf>
    <xf numFmtId="0" fontId="3" fillId="0" borderId="42" xfId="0" applyFont="1" applyBorder="1" applyAlignment="1">
      <alignment horizontal="center" vertical="center"/>
    </xf>
    <xf numFmtId="38" fontId="3" fillId="0" borderId="19" xfId="1" applyFont="1" applyBorder="1" applyAlignment="1">
      <alignment horizontal="center" vertical="center"/>
    </xf>
    <xf numFmtId="2" fontId="3" fillId="0" borderId="24" xfId="0" applyNumberFormat="1"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9524</xdr:colOff>
      <xdr:row>17</xdr:row>
      <xdr:rowOff>57151</xdr:rowOff>
    </xdr:from>
    <xdr:to>
      <xdr:col>8</xdr:col>
      <xdr:colOff>47624</xdr:colOff>
      <xdr:row>20</xdr:row>
      <xdr:rowOff>47625</xdr:rowOff>
    </xdr:to>
    <xdr:sp macro="" textlink="">
      <xdr:nvSpPr>
        <xdr:cNvPr id="3" name="テキスト ボックス 2"/>
        <xdr:cNvSpPr txBox="1"/>
      </xdr:nvSpPr>
      <xdr:spPr>
        <a:xfrm>
          <a:off x="142874" y="4057651"/>
          <a:ext cx="4619625" cy="733424"/>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l"/>
          <a:r>
            <a:rPr kumimoji="1" lang="ja-JP" altLang="en-US" sz="1000">
              <a:latin typeface="ＭＳ ゴシック" panose="020B0609070205080204" pitchFamily="49" charset="-128"/>
              <a:ea typeface="ＭＳ ゴシック" panose="020B0609070205080204" pitchFamily="49" charset="-128"/>
            </a:rPr>
            <a:t>セルの背景が濃い色のところ</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特効バフ倍率</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目標スコア</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バフ込</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平均ダメージ</a:t>
          </a:r>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救援頻度</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を入力してください</a:t>
          </a:r>
        </a:p>
      </xdr:txBody>
    </xdr:sp>
    <xdr:clientData/>
  </xdr:twoCellAnchor>
  <xdr:twoCellAnchor>
    <xdr:from>
      <xdr:col>13</xdr:col>
      <xdr:colOff>9525</xdr:colOff>
      <xdr:row>13</xdr:row>
      <xdr:rowOff>142875</xdr:rowOff>
    </xdr:from>
    <xdr:to>
      <xdr:col>15</xdr:col>
      <xdr:colOff>685800</xdr:colOff>
      <xdr:row>16</xdr:row>
      <xdr:rowOff>238126</xdr:rowOff>
    </xdr:to>
    <xdr:sp macro="" textlink="">
      <xdr:nvSpPr>
        <xdr:cNvPr id="6" name="テキスト ボックス 5"/>
        <xdr:cNvSpPr txBox="1"/>
      </xdr:nvSpPr>
      <xdr:spPr>
        <a:xfrm>
          <a:off x="7810500" y="3152775"/>
          <a:ext cx="1895475" cy="838201"/>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r>
            <a:rPr kumimoji="1" lang="en-US" altLang="ja-JP" sz="1000">
              <a:latin typeface="ＭＳ ゴシック" panose="020B0609070205080204" pitchFamily="49" charset="-128"/>
              <a:ea typeface="ＭＳ ゴシック" panose="020B0609070205080204" pitchFamily="49" charset="-128"/>
            </a:rPr>
            <a:t>2021</a:t>
          </a:r>
          <a:r>
            <a:rPr kumimoji="1" lang="ja-JP" altLang="en-US" sz="1000">
              <a:latin typeface="ＭＳ ゴシック" panose="020B0609070205080204" pitchFamily="49" charset="-128"/>
              <a:ea typeface="ＭＳ ゴシック" panose="020B0609070205080204" pitchFamily="49" charset="-128"/>
            </a:rPr>
            <a:t>年</a:t>
          </a: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月の</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特異妖魔は</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スコア倍率</a:t>
          </a:r>
          <a:r>
            <a:rPr kumimoji="1" lang="en-US" altLang="ja-JP" sz="1000">
              <a:latin typeface="ＭＳ ゴシック" panose="020B0609070205080204" pitchFamily="49" charset="-128"/>
              <a:ea typeface="ＭＳ ゴシック" panose="020B0609070205080204" pitchFamily="49" charset="-128"/>
            </a:rPr>
            <a:t>	594.65%</a:t>
          </a:r>
        </a:p>
        <a:p>
          <a:r>
            <a:rPr kumimoji="1" lang="ja-JP" altLang="en-US" sz="1000">
              <a:latin typeface="ＭＳ ゴシック" panose="020B0609070205080204" pitchFamily="49" charset="-128"/>
              <a:ea typeface="ＭＳ ゴシック" panose="020B0609070205080204" pitchFamily="49" charset="-128"/>
            </a:rPr>
            <a:t>成功報酬</a:t>
          </a:r>
          <a:r>
            <a:rPr kumimoji="1" lang="en-US" altLang="ja-JP" sz="1000">
              <a:latin typeface="ＭＳ ゴシック" panose="020B0609070205080204" pitchFamily="49" charset="-128"/>
              <a:ea typeface="ＭＳ ゴシック" panose="020B0609070205080204" pitchFamily="49" charset="-128"/>
            </a:rPr>
            <a:t>	292,182</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8"/>
  <sheetViews>
    <sheetView tabSelected="1" workbookViewId="0">
      <selection activeCell="B2" sqref="B2"/>
    </sheetView>
  </sheetViews>
  <sheetFormatPr defaultRowHeight="13.5" x14ac:dyDescent="0.15"/>
  <cols>
    <col min="1" max="1" width="1.75" style="1" customWidth="1"/>
    <col min="2" max="2" width="8.625" style="1" customWidth="1"/>
    <col min="3" max="3" width="7.5" style="1" bestFit="1" customWidth="1"/>
    <col min="4" max="4" width="13.875" style="1" bestFit="1" customWidth="1"/>
    <col min="5" max="5" width="12.625" style="1" customWidth="1"/>
    <col min="6" max="6" width="2.5" style="1" customWidth="1"/>
    <col min="7" max="9" width="7.5" style="1" bestFit="1" customWidth="1"/>
    <col min="10" max="10" width="9.5" style="1" bestFit="1" customWidth="1"/>
    <col min="11" max="11" width="7.5" style="1" bestFit="1" customWidth="1"/>
    <col min="12" max="12" width="6.5" style="1" bestFit="1" customWidth="1"/>
    <col min="13" max="13" width="9.5" style="1" bestFit="1" customWidth="1"/>
    <col min="14" max="14" width="7.5" style="1" bestFit="1" customWidth="1"/>
    <col min="15" max="15" width="8.5" style="1" bestFit="1" customWidth="1"/>
    <col min="16" max="16" width="9.5" style="1" bestFit="1" customWidth="1"/>
    <col min="17" max="18" width="8.5" style="1" bestFit="1" customWidth="1"/>
    <col min="19" max="19" width="6.5" style="1" bestFit="1" customWidth="1"/>
    <col min="20" max="20" width="7.5" style="1" bestFit="1" customWidth="1"/>
    <col min="21" max="16384" width="9" style="1"/>
  </cols>
  <sheetData>
    <row r="1" spans="2:24" ht="8.25" customHeight="1" x14ac:dyDescent="0.15"/>
    <row r="2" spans="2:24" ht="14.25" thickBot="1" x14ac:dyDescent="0.2">
      <c r="B2" s="2" t="s">
        <v>30</v>
      </c>
      <c r="D2" s="8"/>
      <c r="E2" s="3">
        <v>44523</v>
      </c>
      <c r="J2" s="27"/>
    </row>
    <row r="3" spans="2:24" ht="19.5" customHeight="1" thickBot="1" x14ac:dyDescent="0.2">
      <c r="B3" s="46" t="s">
        <v>25</v>
      </c>
      <c r="C3" s="44" t="s">
        <v>28</v>
      </c>
      <c r="D3" s="45"/>
      <c r="E3" s="33">
        <v>1</v>
      </c>
      <c r="G3" s="88" t="s">
        <v>18</v>
      </c>
      <c r="H3" s="89"/>
      <c r="I3" s="89"/>
      <c r="J3" s="90"/>
      <c r="K3" s="82" t="s">
        <v>19</v>
      </c>
      <c r="L3" s="82"/>
      <c r="M3" s="83"/>
      <c r="N3" s="82" t="s">
        <v>21</v>
      </c>
      <c r="O3" s="82"/>
      <c r="P3" s="83"/>
    </row>
    <row r="4" spans="2:24" ht="19.5" customHeight="1" thickBot="1" x14ac:dyDescent="0.2">
      <c r="B4" s="47"/>
      <c r="C4" s="32" t="s">
        <v>26</v>
      </c>
      <c r="D4" s="29" t="s">
        <v>6</v>
      </c>
      <c r="E4" s="24">
        <v>5000</v>
      </c>
      <c r="G4" s="91"/>
      <c r="H4" s="92"/>
      <c r="I4" s="92"/>
      <c r="J4" s="93"/>
      <c r="K4" s="84" t="s">
        <v>20</v>
      </c>
      <c r="L4" s="85"/>
      <c r="M4" s="11">
        <v>5.6000000000000001E-2</v>
      </c>
      <c r="N4" s="84" t="s">
        <v>20</v>
      </c>
      <c r="O4" s="85"/>
      <c r="P4" s="11">
        <v>0.05</v>
      </c>
    </row>
    <row r="5" spans="2:24" ht="20.100000000000001" customHeight="1" thickBot="1" x14ac:dyDescent="0.2">
      <c r="B5" s="48"/>
      <c r="C5" s="28" t="s">
        <v>27</v>
      </c>
      <c r="D5" s="20" t="s">
        <v>6</v>
      </c>
      <c r="E5" s="31">
        <f>+E4/E3</f>
        <v>5000</v>
      </c>
      <c r="G5" s="72" t="s">
        <v>10</v>
      </c>
      <c r="H5" s="67" t="s">
        <v>9</v>
      </c>
      <c r="I5" s="67" t="s">
        <v>11</v>
      </c>
      <c r="J5" s="65" t="s">
        <v>16</v>
      </c>
      <c r="K5" s="72" t="s">
        <v>10</v>
      </c>
      <c r="L5" s="67" t="s">
        <v>9</v>
      </c>
      <c r="M5" s="65" t="s">
        <v>16</v>
      </c>
      <c r="N5" s="72" t="s">
        <v>10</v>
      </c>
      <c r="O5" s="67" t="s">
        <v>9</v>
      </c>
      <c r="P5" s="65" t="s">
        <v>16</v>
      </c>
      <c r="Q5" s="54" t="s">
        <v>17</v>
      </c>
      <c r="R5" s="62" t="s">
        <v>23</v>
      </c>
      <c r="S5" s="67" t="s">
        <v>12</v>
      </c>
      <c r="T5" s="65" t="s">
        <v>15</v>
      </c>
    </row>
    <row r="6" spans="2:24" ht="20.100000000000001" customHeight="1" thickBot="1" x14ac:dyDescent="0.2">
      <c r="B6" s="70" t="s">
        <v>0</v>
      </c>
      <c r="C6" s="70"/>
      <c r="D6" s="21" t="s">
        <v>6</v>
      </c>
      <c r="E6" s="25">
        <v>2500</v>
      </c>
      <c r="G6" s="49"/>
      <c r="H6" s="59"/>
      <c r="I6" s="59"/>
      <c r="J6" s="66"/>
      <c r="K6" s="49"/>
      <c r="L6" s="59"/>
      <c r="M6" s="66"/>
      <c r="N6" s="49"/>
      <c r="O6" s="59"/>
      <c r="P6" s="66"/>
      <c r="Q6" s="55"/>
      <c r="R6" s="63"/>
      <c r="S6" s="68"/>
      <c r="T6" s="66"/>
    </row>
    <row r="7" spans="2:24" ht="20.100000000000001" customHeight="1" thickBot="1" x14ac:dyDescent="0.2">
      <c r="B7" s="71" t="s">
        <v>13</v>
      </c>
      <c r="C7" s="71"/>
      <c r="D7" s="22" t="s">
        <v>14</v>
      </c>
      <c r="E7" s="30">
        <v>10</v>
      </c>
      <c r="G7" s="49"/>
      <c r="H7" s="59"/>
      <c r="I7" s="59"/>
      <c r="J7" s="66"/>
      <c r="K7" s="49"/>
      <c r="L7" s="59"/>
      <c r="M7" s="66"/>
      <c r="N7" s="49"/>
      <c r="O7" s="59"/>
      <c r="P7" s="66"/>
      <c r="Q7" s="55"/>
      <c r="R7" s="64"/>
      <c r="S7" s="68"/>
      <c r="T7" s="66"/>
    </row>
    <row r="8" spans="2:24" ht="20.100000000000001" customHeight="1" x14ac:dyDescent="0.15">
      <c r="B8" s="69" t="s">
        <v>22</v>
      </c>
      <c r="C8" s="51" t="s">
        <v>1</v>
      </c>
      <c r="D8" s="15" t="s">
        <v>7</v>
      </c>
      <c r="E8" s="23">
        <f>ROUNDUP(($E$5*10000/(R8+S8*$E$7)),0)</f>
        <v>397</v>
      </c>
      <c r="G8" s="73">
        <v>479</v>
      </c>
      <c r="H8" s="56">
        <v>80600</v>
      </c>
      <c r="I8" s="59">
        <v>13.54</v>
      </c>
      <c r="J8" s="5">
        <f>ROUNDDOWN(($E$6*10000*G8/500000),0)</f>
        <v>23950</v>
      </c>
      <c r="K8" s="76">
        <v>600</v>
      </c>
      <c r="L8" s="79">
        <v>1500</v>
      </c>
      <c r="M8" s="5">
        <f>ROUNDDOWN(($E$6*10000*K8/500000),0)</f>
        <v>30000</v>
      </c>
      <c r="N8" s="76">
        <v>483.4</v>
      </c>
      <c r="O8" s="79">
        <v>237546</v>
      </c>
      <c r="P8" s="5">
        <f>ROUNDDOWN(($E$6*10000*N8/500000),0)</f>
        <v>24170</v>
      </c>
      <c r="Q8" s="6">
        <f>+J8+H8</f>
        <v>104550</v>
      </c>
      <c r="R8" s="6">
        <f>+Q8+($L$8+M8)*$M$4+($O$8+P8)*$P$4</f>
        <v>119399.8</v>
      </c>
      <c r="S8" s="57">
        <f>ROUNDDOWN(($E$6*10000*I8/500000),0)</f>
        <v>677</v>
      </c>
      <c r="T8" s="5">
        <f>+E8*$E$7</f>
        <v>3970</v>
      </c>
      <c r="U8" s="19"/>
      <c r="V8" s="19"/>
      <c r="W8" s="19"/>
      <c r="X8" s="19"/>
    </row>
    <row r="9" spans="2:24" ht="20.100000000000001" customHeight="1" x14ac:dyDescent="0.15">
      <c r="B9" s="53"/>
      <c r="C9" s="52"/>
      <c r="D9" s="17" t="s">
        <v>8</v>
      </c>
      <c r="E9" s="18">
        <f>ROUNDUP(($E$5*10000/(R9+S8*$E$7)),0)</f>
        <v>242</v>
      </c>
      <c r="G9" s="73"/>
      <c r="H9" s="56"/>
      <c r="I9" s="59"/>
      <c r="J9" s="5">
        <f>+J8*4</f>
        <v>95800</v>
      </c>
      <c r="K9" s="77"/>
      <c r="L9" s="80"/>
      <c r="M9" s="5">
        <f>+M8*4</f>
        <v>120000</v>
      </c>
      <c r="N9" s="77"/>
      <c r="O9" s="80"/>
      <c r="P9" s="5">
        <f>+P8*4</f>
        <v>96680</v>
      </c>
      <c r="Q9" s="6">
        <f>+J9+H8</f>
        <v>176400</v>
      </c>
      <c r="R9" s="6">
        <f t="shared" ref="R9:R13" si="0">+Q9+($L$8+M9)*$M$4+($O$8+P9)*$P$4</f>
        <v>199915.3</v>
      </c>
      <c r="S9" s="57"/>
      <c r="T9" s="5">
        <f t="shared" ref="T9:T17" si="1">+E9*$E$7</f>
        <v>2420</v>
      </c>
      <c r="U9" s="19"/>
      <c r="V9" s="19"/>
      <c r="W9" s="19"/>
      <c r="X9" s="19"/>
    </row>
    <row r="10" spans="2:24" ht="20.100000000000001" customHeight="1" x14ac:dyDescent="0.15">
      <c r="B10" s="53"/>
      <c r="C10" s="53" t="s">
        <v>2</v>
      </c>
      <c r="D10" s="15" t="s">
        <v>7</v>
      </c>
      <c r="E10" s="16">
        <f>ROUNDUP(($E$5*10000/(R10+S10*$E$7)),0)</f>
        <v>577</v>
      </c>
      <c r="G10" s="73">
        <v>475.43</v>
      </c>
      <c r="H10" s="56">
        <v>41462</v>
      </c>
      <c r="I10" s="59">
        <v>13.44</v>
      </c>
      <c r="J10" s="5">
        <f>ROUNDDOWN(($E$6*10000*G10/500000),0)</f>
        <v>23771</v>
      </c>
      <c r="K10" s="77"/>
      <c r="L10" s="80"/>
      <c r="M10" s="5">
        <f>ROUNDDOWN(($E$6*10000*K8/500000),0)</f>
        <v>30000</v>
      </c>
      <c r="N10" s="77"/>
      <c r="O10" s="80"/>
      <c r="P10" s="5">
        <f>ROUNDDOWN(($E$6*10000*N8/500000),0)</f>
        <v>24170</v>
      </c>
      <c r="Q10" s="6">
        <f>+J10+H10</f>
        <v>65233</v>
      </c>
      <c r="R10" s="6">
        <f t="shared" si="0"/>
        <v>80082.8</v>
      </c>
      <c r="S10" s="57">
        <f>ROUNDDOWN(($E$6*10000*I10/500000),0)</f>
        <v>672</v>
      </c>
      <c r="T10" s="5">
        <f t="shared" si="1"/>
        <v>5770</v>
      </c>
      <c r="U10" s="19"/>
      <c r="V10" s="19"/>
      <c r="W10" s="19"/>
      <c r="X10" s="19"/>
    </row>
    <row r="11" spans="2:24" ht="20.100000000000001" customHeight="1" x14ac:dyDescent="0.15">
      <c r="B11" s="53"/>
      <c r="C11" s="53"/>
      <c r="D11" s="17" t="s">
        <v>8</v>
      </c>
      <c r="E11" s="18">
        <f>ROUNDUP(($E$5*10000/(R11+S10*$E$7)),0)</f>
        <v>300</v>
      </c>
      <c r="G11" s="73"/>
      <c r="H11" s="56"/>
      <c r="I11" s="59"/>
      <c r="J11" s="5">
        <f>+J10*4</f>
        <v>95084</v>
      </c>
      <c r="K11" s="77"/>
      <c r="L11" s="80"/>
      <c r="M11" s="5">
        <f>+M10*4</f>
        <v>120000</v>
      </c>
      <c r="N11" s="77"/>
      <c r="O11" s="80"/>
      <c r="P11" s="5">
        <f>+P10*4</f>
        <v>96680</v>
      </c>
      <c r="Q11" s="6">
        <f>+J11+H10</f>
        <v>136546</v>
      </c>
      <c r="R11" s="6">
        <f t="shared" si="0"/>
        <v>160061.29999999999</v>
      </c>
      <c r="S11" s="57"/>
      <c r="T11" s="5">
        <f t="shared" si="1"/>
        <v>3000</v>
      </c>
      <c r="U11" s="19"/>
      <c r="V11" s="19"/>
      <c r="W11" s="19"/>
      <c r="X11" s="19"/>
    </row>
    <row r="12" spans="2:24" ht="20.100000000000001" customHeight="1" x14ac:dyDescent="0.15">
      <c r="B12" s="53"/>
      <c r="C12" s="53" t="s">
        <v>3</v>
      </c>
      <c r="D12" s="15" t="s">
        <v>7</v>
      </c>
      <c r="E12" s="16">
        <f>ROUNDUP(($E$5*10000/(R12+S12*$E$7)),0)</f>
        <v>783</v>
      </c>
      <c r="G12" s="73">
        <v>448.12</v>
      </c>
      <c r="H12" s="56">
        <v>19903</v>
      </c>
      <c r="I12" s="59">
        <v>13.44</v>
      </c>
      <c r="J12" s="5">
        <f>ROUNDDOWN(($E$6*10000*G12/500000),0)</f>
        <v>22406</v>
      </c>
      <c r="K12" s="77"/>
      <c r="L12" s="80"/>
      <c r="M12" s="5">
        <f>ROUNDDOWN(($E$6*10000*K8/500000),0)</f>
        <v>30000</v>
      </c>
      <c r="N12" s="77"/>
      <c r="O12" s="80"/>
      <c r="P12" s="5">
        <f>ROUNDDOWN(($E$6*10000*N8/500000),0)</f>
        <v>24170</v>
      </c>
      <c r="Q12" s="6">
        <f>+J12+H12</f>
        <v>42309</v>
      </c>
      <c r="R12" s="6">
        <f t="shared" si="0"/>
        <v>57158.8</v>
      </c>
      <c r="S12" s="57">
        <f>ROUNDDOWN(($E$6*10000*I12/500000),0)</f>
        <v>672</v>
      </c>
      <c r="T12" s="5">
        <f t="shared" si="1"/>
        <v>7830</v>
      </c>
      <c r="U12" s="19"/>
      <c r="V12" s="19"/>
      <c r="W12" s="19"/>
      <c r="X12" s="19"/>
    </row>
    <row r="13" spans="2:24" ht="20.100000000000001" customHeight="1" x14ac:dyDescent="0.15">
      <c r="B13" s="53"/>
      <c r="C13" s="53"/>
      <c r="D13" s="17" t="s">
        <v>8</v>
      </c>
      <c r="E13" s="18">
        <f>ROUNDUP(($E$5*10000/(R13+S12*$E$7)),0)</f>
        <v>358</v>
      </c>
      <c r="G13" s="73"/>
      <c r="H13" s="56"/>
      <c r="I13" s="59"/>
      <c r="J13" s="5">
        <f>+J12*4</f>
        <v>89624</v>
      </c>
      <c r="K13" s="77"/>
      <c r="L13" s="80"/>
      <c r="M13" s="5">
        <f>+M12*4</f>
        <v>120000</v>
      </c>
      <c r="N13" s="78"/>
      <c r="O13" s="81"/>
      <c r="P13" s="5">
        <f>+P12*4</f>
        <v>96680</v>
      </c>
      <c r="Q13" s="6">
        <f>+J13+H12</f>
        <v>109527</v>
      </c>
      <c r="R13" s="6">
        <f t="shared" si="0"/>
        <v>133042.29999999999</v>
      </c>
      <c r="S13" s="57"/>
      <c r="T13" s="5">
        <f t="shared" si="1"/>
        <v>3580</v>
      </c>
      <c r="U13" s="19"/>
      <c r="V13" s="19"/>
      <c r="W13" s="19"/>
      <c r="X13" s="19"/>
    </row>
    <row r="14" spans="2:24" ht="20.100000000000001" customHeight="1" x14ac:dyDescent="0.15">
      <c r="B14" s="53"/>
      <c r="C14" s="53" t="s">
        <v>4</v>
      </c>
      <c r="D14" s="15" t="s">
        <v>7</v>
      </c>
      <c r="E14" s="16">
        <f>ROUNDUP(($E$5*10000/(R14+S14*$E$7)),0)</f>
        <v>1483</v>
      </c>
      <c r="G14" s="73">
        <v>363.96</v>
      </c>
      <c r="H14" s="56">
        <v>8329</v>
      </c>
      <c r="I14" s="59">
        <v>10.88</v>
      </c>
      <c r="J14" s="5">
        <f>ROUNDDOWN(($E$6*10000*G14/500000),0)</f>
        <v>18198</v>
      </c>
      <c r="K14" s="77"/>
      <c r="L14" s="80"/>
      <c r="M14" s="5">
        <f>ROUNDDOWN(($E$6*10000*K8/500000),0)</f>
        <v>30000</v>
      </c>
      <c r="N14" s="9"/>
      <c r="O14" s="12"/>
      <c r="P14" s="13"/>
      <c r="Q14" s="6">
        <f>+J14+H14</f>
        <v>26527</v>
      </c>
      <c r="R14" s="6">
        <f>+Q14+($L$8+M14)*$M$4</f>
        <v>28291</v>
      </c>
      <c r="S14" s="57">
        <f>ROUNDDOWN(($E$6*10000*I14/500000),0)</f>
        <v>544</v>
      </c>
      <c r="T14" s="5">
        <f t="shared" si="1"/>
        <v>14830</v>
      </c>
      <c r="U14" s="19"/>
      <c r="V14" s="19"/>
      <c r="W14" s="19"/>
      <c r="X14" s="19"/>
    </row>
    <row r="15" spans="2:24" ht="20.100000000000001" customHeight="1" x14ac:dyDescent="0.15">
      <c r="B15" s="53"/>
      <c r="C15" s="53"/>
      <c r="D15" s="17" t="s">
        <v>8</v>
      </c>
      <c r="E15" s="18">
        <f>ROUNDUP(($E$5*10000/(R15+S14*$E$7)),0)</f>
        <v>536</v>
      </c>
      <c r="G15" s="73"/>
      <c r="H15" s="56"/>
      <c r="I15" s="59"/>
      <c r="J15" s="5">
        <f>+J14*4</f>
        <v>72792</v>
      </c>
      <c r="K15" s="77"/>
      <c r="L15" s="80"/>
      <c r="M15" s="5">
        <f>+M14*4</f>
        <v>120000</v>
      </c>
      <c r="N15" s="9"/>
      <c r="O15" s="12"/>
      <c r="P15" s="13"/>
      <c r="Q15" s="6">
        <f>+J15+H14</f>
        <v>81121</v>
      </c>
      <c r="R15" s="6">
        <f t="shared" ref="R15:R17" si="2">+Q15+($L$8+M15)*$M$4</f>
        <v>87925</v>
      </c>
      <c r="S15" s="57"/>
      <c r="T15" s="5">
        <f t="shared" si="1"/>
        <v>5360</v>
      </c>
      <c r="U15" s="19"/>
      <c r="V15" s="19"/>
      <c r="W15" s="19"/>
      <c r="X15" s="19"/>
    </row>
    <row r="16" spans="2:24" ht="20.100000000000001" customHeight="1" x14ac:dyDescent="0.15">
      <c r="B16" s="53"/>
      <c r="C16" s="53" t="s">
        <v>5</v>
      </c>
      <c r="D16" s="15" t="s">
        <v>7</v>
      </c>
      <c r="E16" s="16">
        <f>ROUNDUP(($E$5*10000/(R16+S16*$E$7)),0)</f>
        <v>1767</v>
      </c>
      <c r="G16" s="49">
        <v>335.4</v>
      </c>
      <c r="H16" s="56">
        <v>4742</v>
      </c>
      <c r="I16" s="59">
        <v>10.06</v>
      </c>
      <c r="J16" s="5">
        <f>ROUNDDOWN(($E$6*10000*G16/500000),0)</f>
        <v>16770</v>
      </c>
      <c r="K16" s="77"/>
      <c r="L16" s="80"/>
      <c r="M16" s="5">
        <f>ROUNDDOWN(($E$6*10000*K8/500000),0)</f>
        <v>30000</v>
      </c>
      <c r="N16" s="9"/>
      <c r="O16" s="12"/>
      <c r="P16" s="13"/>
      <c r="Q16" s="6">
        <f>+J16+H16</f>
        <v>21512</v>
      </c>
      <c r="R16" s="6">
        <f t="shared" si="2"/>
        <v>23276</v>
      </c>
      <c r="S16" s="57">
        <f>ROUNDDOWN(($E$6*10000*I16/500000),0)</f>
        <v>503</v>
      </c>
      <c r="T16" s="5">
        <f t="shared" si="1"/>
        <v>17670</v>
      </c>
      <c r="U16" s="19"/>
      <c r="V16" s="19"/>
      <c r="W16" s="19"/>
      <c r="X16" s="19"/>
    </row>
    <row r="17" spans="2:24" ht="20.100000000000001" customHeight="1" x14ac:dyDescent="0.15">
      <c r="B17" s="53"/>
      <c r="C17" s="53"/>
      <c r="D17" s="17" t="s">
        <v>8</v>
      </c>
      <c r="E17" s="18">
        <f>ROUNDUP(($E$5*10000/(R17+S16*$E$7)),0)</f>
        <v>598</v>
      </c>
      <c r="G17" s="50"/>
      <c r="H17" s="61"/>
      <c r="I17" s="60"/>
      <c r="J17" s="4">
        <f>+J16*4</f>
        <v>67080</v>
      </c>
      <c r="K17" s="87"/>
      <c r="L17" s="86"/>
      <c r="M17" s="4">
        <f>+M16*4</f>
        <v>120000</v>
      </c>
      <c r="N17" s="10"/>
      <c r="O17" s="14"/>
      <c r="P17" s="26"/>
      <c r="Q17" s="7">
        <f>+J17+H16</f>
        <v>71822</v>
      </c>
      <c r="R17" s="7">
        <f t="shared" si="2"/>
        <v>78626</v>
      </c>
      <c r="S17" s="58"/>
      <c r="T17" s="4">
        <f t="shared" si="1"/>
        <v>5980</v>
      </c>
      <c r="U17" s="19"/>
      <c r="V17" s="19"/>
      <c r="W17" s="19"/>
      <c r="X17" s="19"/>
    </row>
    <row r="18" spans="2:24" ht="20.100000000000001" customHeight="1" x14ac:dyDescent="0.15">
      <c r="B18" s="42"/>
      <c r="C18" s="42"/>
      <c r="D18" s="42"/>
      <c r="E18" s="43"/>
      <c r="G18" s="34"/>
      <c r="H18" s="35"/>
      <c r="I18" s="34"/>
      <c r="J18" s="36"/>
      <c r="K18" s="37"/>
      <c r="L18" s="35"/>
      <c r="M18" s="36"/>
      <c r="N18" s="38"/>
      <c r="O18" s="39"/>
      <c r="P18" s="36"/>
      <c r="Q18" s="40"/>
      <c r="R18" s="40"/>
      <c r="S18" s="41"/>
      <c r="T18" s="36"/>
      <c r="U18" s="19"/>
      <c r="V18" s="19"/>
      <c r="W18" s="19"/>
      <c r="X18" s="19"/>
    </row>
    <row r="19" spans="2:24" ht="20.100000000000001" customHeight="1" x14ac:dyDescent="0.15">
      <c r="B19" s="42"/>
      <c r="C19" s="42"/>
      <c r="D19" s="42"/>
      <c r="E19" s="43"/>
      <c r="G19" s="34"/>
      <c r="H19" s="35"/>
      <c r="I19" s="34"/>
      <c r="J19" s="36"/>
      <c r="K19" s="37"/>
      <c r="L19" s="35"/>
      <c r="M19" s="36"/>
      <c r="N19" s="38"/>
      <c r="O19" s="39"/>
      <c r="P19" s="36"/>
      <c r="Q19" s="40"/>
      <c r="R19" s="40"/>
      <c r="S19" s="41"/>
      <c r="T19" s="36"/>
      <c r="U19" s="19"/>
      <c r="V19" s="19"/>
      <c r="W19" s="19"/>
      <c r="X19" s="19"/>
    </row>
    <row r="20" spans="2:24" ht="20.100000000000001" customHeight="1" x14ac:dyDescent="0.15">
      <c r="B20" s="42"/>
      <c r="C20" s="42"/>
      <c r="D20" s="42"/>
      <c r="E20" s="43"/>
      <c r="G20" s="34"/>
      <c r="H20" s="35"/>
      <c r="I20" s="34"/>
      <c r="J20" s="36"/>
      <c r="K20" s="37"/>
      <c r="L20" s="35"/>
      <c r="M20" s="36"/>
      <c r="N20" s="38"/>
      <c r="O20" s="39"/>
      <c r="P20" s="36"/>
      <c r="Q20" s="40"/>
      <c r="R20" s="40"/>
      <c r="S20" s="41"/>
      <c r="T20" s="36"/>
      <c r="U20" s="19"/>
      <c r="V20" s="19"/>
      <c r="W20" s="19"/>
      <c r="X20" s="19"/>
    </row>
    <row r="22" spans="2:24" ht="13.5" customHeight="1" x14ac:dyDescent="0.15">
      <c r="B22" s="74" t="s">
        <v>24</v>
      </c>
      <c r="C22" s="74"/>
      <c r="D22" s="74"/>
      <c r="E22" s="74"/>
      <c r="F22" s="74"/>
      <c r="G22" s="74"/>
      <c r="H22" s="74"/>
      <c r="I22" s="74"/>
      <c r="J22" s="74"/>
      <c r="K22" s="74"/>
      <c r="L22" s="74"/>
      <c r="M22" s="74"/>
      <c r="N22" s="74"/>
      <c r="O22" s="74"/>
      <c r="P22" s="74"/>
      <c r="Q22" s="74"/>
      <c r="R22" s="74"/>
      <c r="S22" s="74"/>
      <c r="T22" s="74"/>
    </row>
    <row r="23" spans="2:24" x14ac:dyDescent="0.15">
      <c r="B23" s="74"/>
      <c r="C23" s="74"/>
      <c r="D23" s="74"/>
      <c r="E23" s="74"/>
      <c r="F23" s="74"/>
      <c r="G23" s="74"/>
      <c r="H23" s="74"/>
      <c r="I23" s="74"/>
      <c r="J23" s="74"/>
      <c r="K23" s="74"/>
      <c r="L23" s="74"/>
      <c r="M23" s="74"/>
      <c r="N23" s="74"/>
      <c r="O23" s="74"/>
      <c r="P23" s="74"/>
      <c r="Q23" s="74"/>
      <c r="R23" s="74"/>
      <c r="S23" s="74"/>
      <c r="T23" s="74"/>
    </row>
    <row r="24" spans="2:24" x14ac:dyDescent="0.15">
      <c r="B24" s="74"/>
      <c r="C24" s="74"/>
      <c r="D24" s="74"/>
      <c r="E24" s="74"/>
      <c r="F24" s="74"/>
      <c r="G24" s="74"/>
      <c r="H24" s="74"/>
      <c r="I24" s="74"/>
      <c r="J24" s="74"/>
      <c r="K24" s="74"/>
      <c r="L24" s="74"/>
      <c r="M24" s="74"/>
      <c r="N24" s="74"/>
      <c r="O24" s="74"/>
      <c r="P24" s="74"/>
      <c r="Q24" s="74"/>
      <c r="R24" s="74"/>
      <c r="S24" s="74"/>
      <c r="T24" s="74"/>
    </row>
    <row r="25" spans="2:24" x14ac:dyDescent="0.15">
      <c r="B25" s="74"/>
      <c r="C25" s="74"/>
      <c r="D25" s="74"/>
      <c r="E25" s="74"/>
      <c r="F25" s="74"/>
      <c r="G25" s="74"/>
      <c r="H25" s="74"/>
      <c r="I25" s="74"/>
      <c r="J25" s="74"/>
      <c r="K25" s="74"/>
      <c r="L25" s="74"/>
      <c r="M25" s="74"/>
      <c r="N25" s="74"/>
      <c r="O25" s="74"/>
      <c r="P25" s="74"/>
      <c r="Q25" s="74"/>
      <c r="R25" s="74"/>
      <c r="S25" s="74"/>
      <c r="T25" s="74"/>
    </row>
    <row r="26" spans="2:24" x14ac:dyDescent="0.15">
      <c r="B26" s="74"/>
      <c r="C26" s="74"/>
      <c r="D26" s="74"/>
      <c r="E26" s="74"/>
      <c r="F26" s="74"/>
      <c r="G26" s="74"/>
      <c r="H26" s="74"/>
      <c r="I26" s="74"/>
      <c r="J26" s="74"/>
      <c r="K26" s="74"/>
      <c r="L26" s="74"/>
      <c r="M26" s="74"/>
      <c r="N26" s="74"/>
      <c r="O26" s="74"/>
      <c r="P26" s="74"/>
      <c r="Q26" s="74"/>
      <c r="R26" s="74"/>
      <c r="S26" s="74"/>
      <c r="T26" s="74"/>
    </row>
    <row r="27" spans="2:24" x14ac:dyDescent="0.15">
      <c r="B27" s="74"/>
      <c r="C27" s="74"/>
      <c r="D27" s="74"/>
      <c r="E27" s="74"/>
      <c r="F27" s="74"/>
      <c r="G27" s="74"/>
      <c r="H27" s="74"/>
      <c r="I27" s="74"/>
      <c r="J27" s="74"/>
      <c r="K27" s="74"/>
      <c r="L27" s="74"/>
      <c r="M27" s="74"/>
      <c r="N27" s="74"/>
      <c r="O27" s="74"/>
      <c r="P27" s="74"/>
      <c r="Q27" s="74"/>
      <c r="R27" s="74"/>
      <c r="S27" s="74"/>
      <c r="T27" s="74"/>
    </row>
    <row r="28" spans="2:24" x14ac:dyDescent="0.15">
      <c r="B28" s="74"/>
      <c r="C28" s="74"/>
      <c r="D28" s="74"/>
      <c r="E28" s="74"/>
      <c r="F28" s="74"/>
      <c r="G28" s="74"/>
      <c r="H28" s="74"/>
      <c r="I28" s="74"/>
      <c r="J28" s="74"/>
      <c r="K28" s="74"/>
      <c r="L28" s="74"/>
      <c r="M28" s="74"/>
      <c r="N28" s="74"/>
      <c r="O28" s="74"/>
      <c r="P28" s="74"/>
      <c r="Q28" s="74"/>
      <c r="R28" s="74"/>
      <c r="S28" s="74"/>
      <c r="T28" s="74"/>
    </row>
    <row r="29" spans="2:24" x14ac:dyDescent="0.15">
      <c r="B29" s="74"/>
      <c r="C29" s="74"/>
      <c r="D29" s="74"/>
      <c r="E29" s="74"/>
      <c r="F29" s="74"/>
      <c r="G29" s="74"/>
      <c r="H29" s="74"/>
      <c r="I29" s="74"/>
      <c r="J29" s="74"/>
      <c r="K29" s="74"/>
      <c r="L29" s="74"/>
      <c r="M29" s="74"/>
      <c r="N29" s="74"/>
      <c r="O29" s="74"/>
      <c r="P29" s="74"/>
      <c r="Q29" s="74"/>
      <c r="R29" s="74"/>
      <c r="S29" s="74"/>
      <c r="T29" s="74"/>
    </row>
    <row r="30" spans="2:24" x14ac:dyDescent="0.15">
      <c r="B30" s="74"/>
      <c r="C30" s="74"/>
      <c r="D30" s="74"/>
      <c r="E30" s="74"/>
      <c r="F30" s="74"/>
      <c r="G30" s="74"/>
      <c r="H30" s="74"/>
      <c r="I30" s="74"/>
      <c r="J30" s="74"/>
      <c r="K30" s="74"/>
      <c r="L30" s="74"/>
      <c r="M30" s="74"/>
      <c r="N30" s="74"/>
      <c r="O30" s="74"/>
      <c r="P30" s="74"/>
      <c r="Q30" s="74"/>
      <c r="R30" s="74"/>
      <c r="S30" s="74"/>
      <c r="T30" s="74"/>
    </row>
    <row r="31" spans="2:24" x14ac:dyDescent="0.15">
      <c r="B31" s="74"/>
      <c r="C31" s="74"/>
      <c r="D31" s="74"/>
      <c r="E31" s="74"/>
      <c r="F31" s="74"/>
      <c r="G31" s="74"/>
      <c r="H31" s="74"/>
      <c r="I31" s="74"/>
      <c r="J31" s="74"/>
      <c r="K31" s="74"/>
      <c r="L31" s="74"/>
      <c r="M31" s="74"/>
      <c r="N31" s="74"/>
      <c r="O31" s="74"/>
      <c r="P31" s="74"/>
      <c r="Q31" s="74"/>
      <c r="R31" s="74"/>
      <c r="S31" s="74"/>
      <c r="T31" s="74"/>
    </row>
    <row r="32" spans="2:24" x14ac:dyDescent="0.15">
      <c r="B32" s="74"/>
      <c r="C32" s="74"/>
      <c r="D32" s="74"/>
      <c r="E32" s="74"/>
      <c r="F32" s="74"/>
      <c r="G32" s="74"/>
      <c r="H32" s="74"/>
      <c r="I32" s="74"/>
      <c r="J32" s="74"/>
      <c r="K32" s="74"/>
      <c r="L32" s="74"/>
      <c r="M32" s="74"/>
      <c r="N32" s="74"/>
      <c r="O32" s="74"/>
      <c r="P32" s="74"/>
      <c r="Q32" s="74"/>
      <c r="R32" s="74"/>
      <c r="S32" s="74"/>
      <c r="T32" s="74"/>
    </row>
    <row r="33" spans="2:20" x14ac:dyDescent="0.15">
      <c r="B33" s="74"/>
      <c r="C33" s="74"/>
      <c r="D33" s="74"/>
      <c r="E33" s="74"/>
      <c r="F33" s="74"/>
      <c r="G33" s="74"/>
      <c r="H33" s="74"/>
      <c r="I33" s="74"/>
      <c r="J33" s="74"/>
      <c r="K33" s="74"/>
      <c r="L33" s="74"/>
      <c r="M33" s="74"/>
      <c r="N33" s="74"/>
      <c r="O33" s="74"/>
      <c r="P33" s="74"/>
      <c r="Q33" s="74"/>
      <c r="R33" s="74"/>
      <c r="S33" s="74"/>
      <c r="T33" s="74"/>
    </row>
    <row r="34" spans="2:20" x14ac:dyDescent="0.15">
      <c r="B34" s="74" t="s">
        <v>29</v>
      </c>
      <c r="C34" s="75"/>
      <c r="D34" s="75"/>
      <c r="E34" s="75"/>
      <c r="F34" s="75"/>
      <c r="G34" s="75"/>
      <c r="H34" s="75"/>
      <c r="I34" s="75"/>
      <c r="J34" s="75"/>
      <c r="K34" s="75"/>
      <c r="L34" s="75"/>
      <c r="M34" s="75"/>
      <c r="N34" s="75"/>
      <c r="O34" s="75"/>
      <c r="P34" s="75"/>
      <c r="Q34" s="75"/>
      <c r="R34" s="75"/>
      <c r="S34" s="75"/>
      <c r="T34" s="75"/>
    </row>
    <row r="35" spans="2:20" x14ac:dyDescent="0.15">
      <c r="B35" s="75"/>
      <c r="C35" s="75"/>
      <c r="D35" s="75"/>
      <c r="E35" s="75"/>
      <c r="F35" s="75"/>
      <c r="G35" s="75"/>
      <c r="H35" s="75"/>
      <c r="I35" s="75"/>
      <c r="J35" s="75"/>
      <c r="K35" s="75"/>
      <c r="L35" s="75"/>
      <c r="M35" s="75"/>
      <c r="N35" s="75"/>
      <c r="O35" s="75"/>
      <c r="P35" s="75"/>
      <c r="Q35" s="75"/>
      <c r="R35" s="75"/>
      <c r="S35" s="75"/>
      <c r="T35" s="75"/>
    </row>
    <row r="36" spans="2:20" x14ac:dyDescent="0.15">
      <c r="B36" s="75"/>
      <c r="C36" s="75"/>
      <c r="D36" s="75"/>
      <c r="E36" s="75"/>
      <c r="F36" s="75"/>
      <c r="G36" s="75"/>
      <c r="H36" s="75"/>
      <c r="I36" s="75"/>
      <c r="J36" s="75"/>
      <c r="K36" s="75"/>
      <c r="L36" s="75"/>
      <c r="M36" s="75"/>
      <c r="N36" s="75"/>
      <c r="O36" s="75"/>
      <c r="P36" s="75"/>
      <c r="Q36" s="75"/>
      <c r="R36" s="75"/>
      <c r="S36" s="75"/>
      <c r="T36" s="75"/>
    </row>
    <row r="37" spans="2:20" x14ac:dyDescent="0.15">
      <c r="B37" s="75"/>
      <c r="C37" s="75"/>
      <c r="D37" s="75"/>
      <c r="E37" s="75"/>
      <c r="F37" s="75"/>
      <c r="G37" s="75"/>
      <c r="H37" s="75"/>
      <c r="I37" s="75"/>
      <c r="J37" s="75"/>
      <c r="K37" s="75"/>
      <c r="L37" s="75"/>
      <c r="M37" s="75"/>
      <c r="N37" s="75"/>
      <c r="O37" s="75"/>
      <c r="P37" s="75"/>
      <c r="Q37" s="75"/>
      <c r="R37" s="75"/>
      <c r="S37" s="75"/>
      <c r="T37" s="75"/>
    </row>
    <row r="38" spans="2:20" x14ac:dyDescent="0.15">
      <c r="B38" s="75"/>
      <c r="C38" s="75"/>
      <c r="D38" s="75"/>
      <c r="E38" s="75"/>
      <c r="F38" s="75"/>
      <c r="G38" s="75"/>
      <c r="H38" s="75"/>
      <c r="I38" s="75"/>
      <c r="J38" s="75"/>
      <c r="K38" s="75"/>
      <c r="L38" s="75"/>
      <c r="M38" s="75"/>
      <c r="N38" s="75"/>
      <c r="O38" s="75"/>
      <c r="P38" s="75"/>
      <c r="Q38" s="75"/>
      <c r="R38" s="75"/>
      <c r="S38" s="75"/>
      <c r="T38" s="75"/>
    </row>
  </sheetData>
  <protectedRanges>
    <protectedRange sqref="E4:E7" name="範囲1"/>
  </protectedRanges>
  <mergeCells count="55">
    <mergeCell ref="B34:T38"/>
    <mergeCell ref="B22:T33"/>
    <mergeCell ref="N8:N13"/>
    <mergeCell ref="O8:O13"/>
    <mergeCell ref="N3:P3"/>
    <mergeCell ref="N4:O4"/>
    <mergeCell ref="N5:N7"/>
    <mergeCell ref="O5:O7"/>
    <mergeCell ref="P5:P7"/>
    <mergeCell ref="L8:L17"/>
    <mergeCell ref="K8:K17"/>
    <mergeCell ref="G3:J4"/>
    <mergeCell ref="K3:M3"/>
    <mergeCell ref="K4:L4"/>
    <mergeCell ref="K5:K7"/>
    <mergeCell ref="L5:L7"/>
    <mergeCell ref="H5:H7"/>
    <mergeCell ref="C16:C17"/>
    <mergeCell ref="G10:G11"/>
    <mergeCell ref="G8:G9"/>
    <mergeCell ref="G12:G13"/>
    <mergeCell ref="G14:G15"/>
    <mergeCell ref="T5:T7"/>
    <mergeCell ref="S8:S9"/>
    <mergeCell ref="S10:S11"/>
    <mergeCell ref="S12:S13"/>
    <mergeCell ref="S14:S15"/>
    <mergeCell ref="S5:S7"/>
    <mergeCell ref="Q5:Q7"/>
    <mergeCell ref="H8:H9"/>
    <mergeCell ref="S16:S17"/>
    <mergeCell ref="I16:I17"/>
    <mergeCell ref="H10:H11"/>
    <mergeCell ref="H12:H13"/>
    <mergeCell ref="H14:H15"/>
    <mergeCell ref="H16:H17"/>
    <mergeCell ref="R5:R7"/>
    <mergeCell ref="M5:M7"/>
    <mergeCell ref="J5:J7"/>
    <mergeCell ref="I8:I9"/>
    <mergeCell ref="I10:I11"/>
    <mergeCell ref="I12:I13"/>
    <mergeCell ref="I14:I15"/>
    <mergeCell ref="I5:I7"/>
    <mergeCell ref="C3:D3"/>
    <mergeCell ref="B3:B5"/>
    <mergeCell ref="G16:G17"/>
    <mergeCell ref="C8:C9"/>
    <mergeCell ref="C10:C11"/>
    <mergeCell ref="C12:C13"/>
    <mergeCell ref="C14:C15"/>
    <mergeCell ref="B8:B17"/>
    <mergeCell ref="B6:C6"/>
    <mergeCell ref="B7:C7"/>
    <mergeCell ref="G5:G7"/>
  </mergeCells>
  <phoneticPr fontId="2"/>
  <pageMargins left="0.7" right="0.7" top="0.75" bottom="0.75" header="0.3" footer="0.3"/>
  <pageSetup paperSize="9" orientation="portrait" horizontalDpi="0" verticalDpi="0" r:id="rId1"/>
  <ignoredErrors>
    <ignoredError sqref="J9 Q10:Q12 Q9 Q14 Q16 J1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簡易討伐数計算_Ver101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2021-10-29T07:48:45Z</dcterms:created>
  <dcterms:modified xsi:type="dcterms:W3CDTF">2021-11-23T02:51:17Z</dcterms:modified>
</cp:coreProperties>
</file>